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'план'!$A$1:$P$77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<sst xmlns="http://schemas.openxmlformats.org/spreadsheetml/2006/main" count="242" uniqueCount="171">
  <si>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</si>
  <si>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</si>
  <si>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</si>
  <si>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</si>
  <si>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</si>
  <si>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</si>
  <si>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</si>
  <si>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</si>
  <si>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</si>
  <si>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</si>
  <si>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</si>
  <si>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</si>
  <si>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</si>
  <si>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</si>
  <si>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</si>
  <si>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</si>
  <si>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</si>
  <si>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</si>
  <si>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</si>
  <si>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</si>
  <si>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</si>
  <si>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</si>
  <si>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</si>
  <si>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</si>
  <si>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</si>
  <si>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</si>
  <si>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</si>
  <si>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</si>
  <si>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</si>
  <si>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</si>
  <si>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</si>
  <si>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</si>
  <si>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</si>
  <si>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</si>
  <si>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</si>
  <si>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</si>
  <si>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</si>
  <si>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</si>
  <si>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</si>
  <si>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</si>
  <si>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</si>
  <si>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</si>
  <si>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</si>
  <si>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</si>
  <si>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</si>
  <si>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</si>
  <si>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</si>
  <si>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</si>
  <si>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</si>
  <si>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</si>
  <si>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</si>
  <si>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</si>
  <si>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</si>
  <si>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</si>
  <si>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</si>
  <si>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</si>
  <si>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</si>
  <si>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</si>
  <si>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</si>
  <si>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</si>
  <si>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</si>
  <si>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</si>
  <si>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</si>
  <si>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</si>
  <si>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</si>
  <si>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</si>
  <si>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</si>
  <si>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</si>
  <si>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</si>
  <si>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</si>
  <si>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</si>
  <si>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</si>
  <si>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</si>
  <si>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</si>
  <si>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</si>
  <si>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</si>
  <si>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</si>
  <si>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</si>
  <si>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</si>
  <si>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</si>
  <si>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</si>
  <si>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</si>
  <si>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</si>
  <si>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</si>
  <si>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</si>
  <si>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</si>
  <si>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</si>
  <si>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</si>
  <si>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</si>
  <si>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</si>
  <si>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</si>
  <si>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2б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</si>
  <si>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</si>
  <si>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</si>
  <si>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</si>
  <si>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</si>
  <si>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</si>
  <si>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</si>
  <si>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</si>
  <si>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</si>
  <si>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</si>
  <si>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</si>
  <si>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</si>
  <si>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</si>
  <si>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</si>
  <si>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</si>
  <si>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</si>
  <si>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</si>
  <si>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</si>
  <si>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</si>
  <si>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</si>
  <si>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</si>
  <si>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</si>
  <si>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</si>
  <si>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</si>
  <si>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</si>
  <si>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</si>
  <si>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</si>
  <si>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</si>
  <si>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</si>
  <si>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</si>
  <si>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</si>
  <si>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</si>
  <si>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</si>
  <si>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</si>
  <si>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</si>
  <si>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</si>
  <si>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</si>
  <si>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</si>
  <si>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1.2.7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</si>
  <si>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</si>
  <si>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</si>
  <si>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</si>
  <si>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</si>
  <si>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</si>
  <si>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</si>
  <si>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</si>
  <si>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</si>
  <si>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</si>
  <si>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</si>
  <si>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</si>
  <si>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</si>
  <si>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</si>
  <si>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</si>
  <si>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</si>
  <si>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</si>
  <si>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</si>
  <si>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</si>
  <si>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</si>
  <si>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</si>
  <si>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</si>
  <si>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</si>
  <si>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</si>
  <si>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</si>
  <si>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</si>
  <si>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</si>
  <si>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</si>
  <si>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</si>
  <si>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</si>
  <si>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</si>
  <si>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V. План освітнього процесу на 2021/2022 навчальний рік       Системний аналіз (магістр)</t>
  </si>
  <si>
    <t>Моделювання економічних ризиків та прийняття рішень в умовах конфлікту</t>
  </si>
  <si>
    <t>Системи підтримки прийняття рішень та розрахунок економічної ефективності</t>
  </si>
  <si>
    <t>Дисципліни ВВ 2 сем.</t>
  </si>
  <si>
    <t>2 2 2</t>
  </si>
  <si>
    <t>Інтелектуальні системи прийняття рішень на промислових підприємствах</t>
  </si>
  <si>
    <t>Теорія інформації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</si>
  <si>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</si>
  <si>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</si>
  <si>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протокол № 10</t>
  </si>
  <si>
    <t>" 29 " квітня   2021    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</si>
</sst>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8"/>
      </right>
      <top style="medium"/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3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wrapText="1"/>
    </xf>
    <xf numFmtId="0" fontId="22" fillId="0" borderId="32" xfId="0" applyFont="1" applyFill="1" applyBorder="1" applyAlignment="1">
      <alignment wrapText="1"/>
    </xf>
    <xf numFmtId="0" fontId="22" fillId="0" borderId="51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3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23" fillId="0" borderId="49" xfId="53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1" fillId="0" borderId="52" xfId="0" applyFont="1" applyFill="1" applyBorder="1" applyAlignment="1" applyProtection="1">
      <alignment horizontal="right" vertical="center" wrapText="1"/>
      <protection/>
    </xf>
    <xf numFmtId="0" fontId="31" fillId="0" borderId="53" xfId="0" applyFont="1" applyFill="1" applyBorder="1" applyAlignment="1" applyProtection="1">
      <alignment horizontal="right" vertical="center" wrapText="1"/>
      <protection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 applyProtection="1">
      <alignment horizontal="right" vertical="center" wrapText="1"/>
      <protection/>
    </xf>
    <xf numFmtId="0" fontId="31" fillId="0" borderId="59" xfId="0" applyFont="1" applyFill="1" applyBorder="1" applyAlignment="1" applyProtection="1">
      <alignment horizontal="right" vertical="center" wrapText="1"/>
      <protection/>
    </xf>
    <xf numFmtId="0" fontId="31" fillId="0" borderId="60" xfId="0" applyFont="1" applyFill="1" applyBorder="1" applyAlignment="1" applyProtection="1">
      <alignment horizontal="righ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right"/>
    </xf>
    <xf numFmtId="0" fontId="32" fillId="0" borderId="65" xfId="0" applyFont="1" applyFill="1" applyBorder="1" applyAlignment="1">
      <alignment horizontal="right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6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10">
      <selection activeCell="P11" sqref="P11:AM11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 t="s">
        <v>25</v>
      </c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</row>
    <row r="2" spans="1:53" ht="24" customHeight="1">
      <c r="A2" s="213" t="s">
        <v>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</row>
    <row r="3" spans="1:53" ht="30.75">
      <c r="A3" s="213" t="s">
        <v>85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 t="s">
        <v>1</v>
      </c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</row>
    <row r="4" spans="1:53" ht="26.25" customHeight="1">
      <c r="A4" s="202" t="s">
        <v>169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03" t="s">
        <v>83</v>
      </c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</row>
    <row r="5" spans="1:53" ht="27" customHeight="1">
      <c r="A5" s="206" t="s">
        <v>170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</row>
    <row r="7" spans="1:53" s="152" customFormat="1" ht="27" customHeight="1">
      <c r="A7" s="207" t="s">
        <v>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 t="s">
        <v>26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</row>
    <row r="8" spans="1:53" s="152" customFormat="1" ht="26.25" customHeight="1">
      <c r="A8" s="213" t="s">
        <v>86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01" t="s">
        <v>102</v>
      </c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196" t="s">
        <v>112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</row>
    <row r="9" spans="16:53" s="152" customFormat="1" ht="21.75" customHeight="1">
      <c r="P9" s="201" t="s">
        <v>113</v>
      </c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50"/>
      <c r="AM9" s="150"/>
      <c r="AN9" s="235" t="s">
        <v>27</v>
      </c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152" customFormat="1" ht="22.5" customHeight="1">
      <c r="P10" s="201" t="s">
        <v>114</v>
      </c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50"/>
      <c r="AL10" s="150"/>
      <c r="AM10" s="150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</row>
    <row r="11" spans="16:53" s="152" customFormat="1" ht="21.75" customHeight="1">
      <c r="P11" s="198" t="s">
        <v>115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200"/>
      <c r="AM11" s="200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37" t="s">
        <v>116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</row>
    <row r="13" spans="16:53" s="152" customFormat="1" ht="21.75" customHeight="1"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27" t="s">
        <v>151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</row>
    <row r="18" spans="1:53" ht="15.75">
      <c r="A18" s="228" t="s">
        <v>2</v>
      </c>
      <c r="B18" s="229" t="s">
        <v>3</v>
      </c>
      <c r="C18" s="229"/>
      <c r="D18" s="229"/>
      <c r="E18" s="229"/>
      <c r="F18" s="229" t="s">
        <v>4</v>
      </c>
      <c r="G18" s="229"/>
      <c r="H18" s="229"/>
      <c r="I18" s="229"/>
      <c r="J18" s="229" t="s">
        <v>5</v>
      </c>
      <c r="K18" s="229"/>
      <c r="L18" s="229"/>
      <c r="M18" s="229"/>
      <c r="N18" s="229" t="s">
        <v>6</v>
      </c>
      <c r="O18" s="229"/>
      <c r="P18" s="229"/>
      <c r="Q18" s="229"/>
      <c r="R18" s="229"/>
      <c r="S18" s="230" t="s">
        <v>7</v>
      </c>
      <c r="T18" s="231"/>
      <c r="U18" s="231"/>
      <c r="V18" s="231"/>
      <c r="W18" s="232"/>
      <c r="X18" s="229" t="s">
        <v>8</v>
      </c>
      <c r="Y18" s="229"/>
      <c r="Z18" s="229"/>
      <c r="AA18" s="229"/>
      <c r="AB18" s="229" t="s">
        <v>9</v>
      </c>
      <c r="AC18" s="229"/>
      <c r="AD18" s="229"/>
      <c r="AE18" s="229"/>
      <c r="AF18" s="229" t="s">
        <v>10</v>
      </c>
      <c r="AG18" s="229"/>
      <c r="AH18" s="229"/>
      <c r="AI18" s="229"/>
      <c r="AJ18" s="230" t="s">
        <v>11</v>
      </c>
      <c r="AK18" s="231"/>
      <c r="AL18" s="231"/>
      <c r="AM18" s="231"/>
      <c r="AN18" s="232"/>
      <c r="AO18" s="229" t="s">
        <v>12</v>
      </c>
      <c r="AP18" s="229"/>
      <c r="AQ18" s="229"/>
      <c r="AR18" s="229"/>
      <c r="AS18" s="229" t="s">
        <v>24</v>
      </c>
      <c r="AT18" s="229"/>
      <c r="AU18" s="229"/>
      <c r="AV18" s="229"/>
      <c r="AW18" s="229" t="s">
        <v>13</v>
      </c>
      <c r="AX18" s="229"/>
      <c r="AY18" s="229"/>
      <c r="AZ18" s="229"/>
      <c r="BA18" s="229"/>
    </row>
    <row r="19" spans="1:53" ht="15.75">
      <c r="A19" s="228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94</v>
      </c>
      <c r="AD20" s="1" t="s">
        <v>95</v>
      </c>
      <c r="AE20" s="1" t="s">
        <v>95</v>
      </c>
      <c r="AF20" s="1" t="s">
        <v>95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101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33" t="s">
        <v>167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152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73" t="s">
        <v>2</v>
      </c>
      <c r="B27" s="218"/>
      <c r="C27" s="274" t="s">
        <v>18</v>
      </c>
      <c r="D27" s="217"/>
      <c r="E27" s="217"/>
      <c r="F27" s="218"/>
      <c r="G27" s="216" t="s">
        <v>103</v>
      </c>
      <c r="H27" s="217"/>
      <c r="I27" s="218"/>
      <c r="J27" s="216" t="s">
        <v>19</v>
      </c>
      <c r="K27" s="217"/>
      <c r="L27" s="217"/>
      <c r="M27" s="218"/>
      <c r="N27" s="277" t="s">
        <v>58</v>
      </c>
      <c r="O27" s="278"/>
      <c r="P27" s="278"/>
      <c r="Q27" s="216" t="s">
        <v>168</v>
      </c>
      <c r="R27" s="265"/>
      <c r="S27" s="266"/>
      <c r="T27" s="216" t="s">
        <v>20</v>
      </c>
      <c r="U27" s="217"/>
      <c r="V27" s="218"/>
      <c r="W27" s="216" t="s">
        <v>28</v>
      </c>
      <c r="X27" s="217"/>
      <c r="Y27" s="218"/>
      <c r="Z27" s="174"/>
      <c r="AA27" s="279" t="s">
        <v>29</v>
      </c>
      <c r="AB27" s="280"/>
      <c r="AC27" s="280"/>
      <c r="AD27" s="280"/>
      <c r="AE27" s="256"/>
      <c r="AF27" s="216" t="s">
        <v>93</v>
      </c>
      <c r="AG27" s="280"/>
      <c r="AH27" s="256"/>
      <c r="AI27" s="216" t="s">
        <v>30</v>
      </c>
      <c r="AJ27" s="217"/>
      <c r="AK27" s="256"/>
      <c r="AL27" s="175"/>
      <c r="AM27" s="238" t="s">
        <v>153</v>
      </c>
      <c r="AN27" s="239"/>
      <c r="AO27" s="240"/>
      <c r="AP27" s="247" t="s">
        <v>154</v>
      </c>
      <c r="AQ27" s="248"/>
      <c r="AR27" s="248"/>
      <c r="AS27" s="248"/>
      <c r="AT27" s="248"/>
      <c r="AU27" s="248"/>
      <c r="AV27" s="248"/>
      <c r="AW27" s="248"/>
      <c r="AX27" s="254" t="s">
        <v>93</v>
      </c>
      <c r="AY27" s="254"/>
      <c r="AZ27" s="254"/>
      <c r="BA27" s="255"/>
    </row>
    <row r="28" spans="1:53" ht="15.75" customHeight="1">
      <c r="A28" s="219"/>
      <c r="B28" s="221"/>
      <c r="C28" s="219"/>
      <c r="D28" s="220"/>
      <c r="E28" s="220"/>
      <c r="F28" s="221"/>
      <c r="G28" s="219"/>
      <c r="H28" s="220"/>
      <c r="I28" s="221"/>
      <c r="J28" s="219"/>
      <c r="K28" s="220"/>
      <c r="L28" s="220"/>
      <c r="M28" s="221"/>
      <c r="N28" s="278"/>
      <c r="O28" s="278"/>
      <c r="P28" s="278"/>
      <c r="Q28" s="267"/>
      <c r="R28" s="268"/>
      <c r="S28" s="269"/>
      <c r="T28" s="219"/>
      <c r="U28" s="220"/>
      <c r="V28" s="221"/>
      <c r="W28" s="219"/>
      <c r="X28" s="220"/>
      <c r="Y28" s="221"/>
      <c r="Z28" s="174"/>
      <c r="AA28" s="281"/>
      <c r="AB28" s="282"/>
      <c r="AC28" s="282"/>
      <c r="AD28" s="282"/>
      <c r="AE28" s="258"/>
      <c r="AF28" s="281"/>
      <c r="AG28" s="282"/>
      <c r="AH28" s="258"/>
      <c r="AI28" s="219"/>
      <c r="AJ28" s="257"/>
      <c r="AK28" s="258"/>
      <c r="AL28" s="176"/>
      <c r="AM28" s="241"/>
      <c r="AN28" s="242"/>
      <c r="AO28" s="243"/>
      <c r="AP28" s="247"/>
      <c r="AQ28" s="248"/>
      <c r="AR28" s="248"/>
      <c r="AS28" s="248"/>
      <c r="AT28" s="248"/>
      <c r="AU28" s="248"/>
      <c r="AV28" s="248"/>
      <c r="AW28" s="248"/>
      <c r="AX28" s="254"/>
      <c r="AY28" s="254"/>
      <c r="AZ28" s="254"/>
      <c r="BA28" s="255"/>
    </row>
    <row r="29" spans="1:53" ht="50.25" customHeight="1">
      <c r="A29" s="222"/>
      <c r="B29" s="224"/>
      <c r="C29" s="222"/>
      <c r="D29" s="223"/>
      <c r="E29" s="223"/>
      <c r="F29" s="224"/>
      <c r="G29" s="222"/>
      <c r="H29" s="223"/>
      <c r="I29" s="224"/>
      <c r="J29" s="222"/>
      <c r="K29" s="223"/>
      <c r="L29" s="223"/>
      <c r="M29" s="224"/>
      <c r="N29" s="278"/>
      <c r="O29" s="278"/>
      <c r="P29" s="278"/>
      <c r="Q29" s="270"/>
      <c r="R29" s="271"/>
      <c r="S29" s="272"/>
      <c r="T29" s="222"/>
      <c r="U29" s="223"/>
      <c r="V29" s="224"/>
      <c r="W29" s="222"/>
      <c r="X29" s="223"/>
      <c r="Y29" s="224"/>
      <c r="Z29" s="174"/>
      <c r="AA29" s="259"/>
      <c r="AB29" s="260"/>
      <c r="AC29" s="260"/>
      <c r="AD29" s="260"/>
      <c r="AE29" s="261"/>
      <c r="AF29" s="259"/>
      <c r="AG29" s="260"/>
      <c r="AH29" s="261"/>
      <c r="AI29" s="259"/>
      <c r="AJ29" s="260"/>
      <c r="AK29" s="261"/>
      <c r="AL29" s="176"/>
      <c r="AM29" s="241"/>
      <c r="AN29" s="242"/>
      <c r="AO29" s="243"/>
      <c r="AP29" s="247"/>
      <c r="AQ29" s="248"/>
      <c r="AR29" s="248"/>
      <c r="AS29" s="248"/>
      <c r="AT29" s="248"/>
      <c r="AU29" s="248"/>
      <c r="AV29" s="248"/>
      <c r="AW29" s="248"/>
      <c r="AX29" s="254"/>
      <c r="AY29" s="254"/>
      <c r="AZ29" s="254"/>
      <c r="BA29" s="255"/>
    </row>
    <row r="30" spans="1:53" ht="20.25">
      <c r="A30" s="215">
        <v>1</v>
      </c>
      <c r="B30" s="262"/>
      <c r="C30" s="215">
        <v>33</v>
      </c>
      <c r="D30" s="215"/>
      <c r="E30" s="215"/>
      <c r="F30" s="215"/>
      <c r="G30" s="215">
        <v>6</v>
      </c>
      <c r="H30" s="215"/>
      <c r="I30" s="215"/>
      <c r="J30" s="215"/>
      <c r="K30" s="262"/>
      <c r="L30" s="262"/>
      <c r="M30" s="262"/>
      <c r="N30" s="215"/>
      <c r="O30" s="262"/>
      <c r="P30" s="262"/>
      <c r="Q30" s="263"/>
      <c r="R30" s="264"/>
      <c r="S30" s="264"/>
      <c r="T30" s="215">
        <v>13</v>
      </c>
      <c r="U30" s="262"/>
      <c r="V30" s="262"/>
      <c r="W30" s="215">
        <v>52</v>
      </c>
      <c r="X30" s="262"/>
      <c r="Y30" s="262"/>
      <c r="Z30" s="174"/>
      <c r="AA30" s="275" t="s">
        <v>22</v>
      </c>
      <c r="AB30" s="252"/>
      <c r="AC30" s="252"/>
      <c r="AD30" s="252"/>
      <c r="AE30" s="276"/>
      <c r="AF30" s="251">
        <v>3</v>
      </c>
      <c r="AG30" s="252"/>
      <c r="AH30" s="253"/>
      <c r="AI30" s="251">
        <v>4</v>
      </c>
      <c r="AJ30" s="252"/>
      <c r="AK30" s="253"/>
      <c r="AL30" s="176"/>
      <c r="AM30" s="244"/>
      <c r="AN30" s="245"/>
      <c r="AO30" s="246"/>
      <c r="AP30" s="249"/>
      <c r="AQ30" s="250"/>
      <c r="AR30" s="250"/>
      <c r="AS30" s="250"/>
      <c r="AT30" s="250"/>
      <c r="AU30" s="250"/>
      <c r="AV30" s="250"/>
      <c r="AW30" s="250"/>
      <c r="AX30" s="254"/>
      <c r="AY30" s="254"/>
      <c r="AZ30" s="254"/>
      <c r="BA30" s="255"/>
    </row>
    <row r="31" spans="1:53" ht="20.25" customHeight="1">
      <c r="A31" s="294">
        <v>2</v>
      </c>
      <c r="B31" s="295"/>
      <c r="C31" s="294"/>
      <c r="D31" s="295"/>
      <c r="E31" s="295"/>
      <c r="F31" s="295"/>
      <c r="G31" s="294"/>
      <c r="H31" s="295"/>
      <c r="I31" s="295"/>
      <c r="J31" s="215">
        <v>4</v>
      </c>
      <c r="K31" s="262"/>
      <c r="L31" s="262"/>
      <c r="M31" s="262"/>
      <c r="N31" s="215">
        <v>12</v>
      </c>
      <c r="O31" s="262"/>
      <c r="P31" s="262"/>
      <c r="Q31" s="263">
        <v>1</v>
      </c>
      <c r="R31" s="264"/>
      <c r="S31" s="264"/>
      <c r="T31" s="215"/>
      <c r="U31" s="262"/>
      <c r="V31" s="262"/>
      <c r="W31" s="294">
        <f>C31+G31+J31+N31+Q31+T31</f>
        <v>17</v>
      </c>
      <c r="X31" s="295"/>
      <c r="Y31" s="295"/>
      <c r="Z31" s="174"/>
      <c r="AA31" s="285"/>
      <c r="AB31" s="292"/>
      <c r="AC31" s="292"/>
      <c r="AD31" s="292"/>
      <c r="AE31" s="293"/>
      <c r="AF31" s="285"/>
      <c r="AG31" s="286"/>
      <c r="AH31" s="287"/>
      <c r="AI31" s="285"/>
      <c r="AJ31" s="286"/>
      <c r="AK31" s="287"/>
      <c r="AL31" s="177"/>
      <c r="AM31" s="291">
        <v>1</v>
      </c>
      <c r="AN31" s="291"/>
      <c r="AO31" s="291"/>
      <c r="AP31" s="263" t="s">
        <v>155</v>
      </c>
      <c r="AQ31" s="263"/>
      <c r="AR31" s="263"/>
      <c r="AS31" s="263"/>
      <c r="AT31" s="263"/>
      <c r="AU31" s="263"/>
      <c r="AV31" s="263"/>
      <c r="AW31" s="263"/>
      <c r="AX31" s="283">
        <v>3</v>
      </c>
      <c r="AY31" s="284"/>
      <c r="AZ31" s="284"/>
      <c r="BA31" s="266"/>
    </row>
    <row r="32" spans="1:53" ht="50.25" customHeight="1">
      <c r="A32" s="297" t="s">
        <v>21</v>
      </c>
      <c r="B32" s="298"/>
      <c r="C32" s="294">
        <v>34</v>
      </c>
      <c r="D32" s="295"/>
      <c r="E32" s="295"/>
      <c r="F32" s="295"/>
      <c r="G32" s="294">
        <f>G30+G31</f>
        <v>6</v>
      </c>
      <c r="H32" s="295"/>
      <c r="I32" s="295"/>
      <c r="J32" s="294">
        <v>4</v>
      </c>
      <c r="K32" s="295"/>
      <c r="L32" s="295"/>
      <c r="M32" s="295"/>
      <c r="N32" s="294">
        <v>12</v>
      </c>
      <c r="O32" s="295"/>
      <c r="P32" s="295"/>
      <c r="Q32" s="263">
        <v>1</v>
      </c>
      <c r="R32" s="296"/>
      <c r="S32" s="296"/>
      <c r="T32" s="251">
        <f>T30+T31</f>
        <v>13</v>
      </c>
      <c r="U32" s="252"/>
      <c r="V32" s="276"/>
      <c r="W32" s="251">
        <f>W30+W31</f>
        <v>69</v>
      </c>
      <c r="X32" s="252"/>
      <c r="Y32" s="276"/>
      <c r="Z32" s="174"/>
      <c r="AA32" s="259"/>
      <c r="AB32" s="260"/>
      <c r="AC32" s="260"/>
      <c r="AD32" s="260"/>
      <c r="AE32" s="261"/>
      <c r="AF32" s="288"/>
      <c r="AG32" s="289"/>
      <c r="AH32" s="290"/>
      <c r="AI32" s="288"/>
      <c r="AJ32" s="289"/>
      <c r="AK32" s="290"/>
      <c r="AL32" s="178"/>
      <c r="AM32" s="291"/>
      <c r="AN32" s="291"/>
      <c r="AO32" s="291"/>
      <c r="AP32" s="262"/>
      <c r="AQ32" s="262"/>
      <c r="AR32" s="262"/>
      <c r="AS32" s="262"/>
      <c r="AT32" s="262"/>
      <c r="AU32" s="262"/>
      <c r="AV32" s="262"/>
      <c r="AW32" s="262"/>
      <c r="AX32" s="270"/>
      <c r="AY32" s="271"/>
      <c r="AZ32" s="271"/>
      <c r="BA32" s="272"/>
    </row>
  </sheetData>
  <sheetProtection/>
  <mergeCells count="83"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4:O4"/>
    <mergeCell ref="AN4:BA7"/>
    <mergeCell ref="A5:O5"/>
    <mergeCell ref="A7:O7"/>
    <mergeCell ref="P7:AM7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70" zoomScaleNormal="77" zoomScaleSheetLayoutView="70" zoomScalePageLayoutView="0" workbookViewId="0" topLeftCell="A1">
      <selection activeCell="B15" sqref="B15"/>
    </sheetView>
  </sheetViews>
  <sheetFormatPr defaultColWidth="9.00390625" defaultRowHeight="12.75"/>
  <cols>
    <col min="1" max="1" width="9.125" style="76" customWidth="1"/>
    <col min="2" max="2" width="84.75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27" t="s">
        <v>160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/>
    </row>
    <row r="2" spans="1:16" s="75" customFormat="1" ht="30" customHeight="1">
      <c r="A2" s="332" t="s">
        <v>31</v>
      </c>
      <c r="B2" s="316" t="s">
        <v>32</v>
      </c>
      <c r="C2" s="299" t="s">
        <v>88</v>
      </c>
      <c r="D2" s="299"/>
      <c r="E2" s="300"/>
      <c r="F2" s="300"/>
      <c r="G2" s="312" t="s">
        <v>33</v>
      </c>
      <c r="H2" s="316" t="s">
        <v>34</v>
      </c>
      <c r="I2" s="316"/>
      <c r="J2" s="316"/>
      <c r="K2" s="316"/>
      <c r="L2" s="316"/>
      <c r="M2" s="324"/>
      <c r="N2" s="321" t="s">
        <v>96</v>
      </c>
      <c r="O2" s="322"/>
      <c r="P2" s="323"/>
    </row>
    <row r="3" spans="1:16" s="75" customFormat="1" ht="15.75">
      <c r="A3" s="332"/>
      <c r="B3" s="316"/>
      <c r="C3" s="299"/>
      <c r="D3" s="299"/>
      <c r="E3" s="300"/>
      <c r="F3" s="300"/>
      <c r="G3" s="312"/>
      <c r="H3" s="312" t="s">
        <v>35</v>
      </c>
      <c r="I3" s="301" t="s">
        <v>36</v>
      </c>
      <c r="J3" s="301"/>
      <c r="K3" s="301"/>
      <c r="L3" s="301"/>
      <c r="M3" s="312" t="s">
        <v>37</v>
      </c>
      <c r="N3" s="316" t="s">
        <v>38</v>
      </c>
      <c r="O3" s="324"/>
      <c r="P3" s="53" t="s">
        <v>66</v>
      </c>
    </row>
    <row r="4" spans="1:16" s="75" customFormat="1" ht="12.75">
      <c r="A4" s="332"/>
      <c r="B4" s="316"/>
      <c r="C4" s="299"/>
      <c r="D4" s="299"/>
      <c r="E4" s="300"/>
      <c r="F4" s="300"/>
      <c r="G4" s="312"/>
      <c r="H4" s="324"/>
      <c r="I4" s="312" t="s">
        <v>39</v>
      </c>
      <c r="J4" s="316" t="s">
        <v>40</v>
      </c>
      <c r="K4" s="324"/>
      <c r="L4" s="324"/>
      <c r="M4" s="324"/>
      <c r="N4" s="301" t="s">
        <v>89</v>
      </c>
      <c r="O4" s="302"/>
      <c r="P4" s="301" t="s">
        <v>90</v>
      </c>
    </row>
    <row r="5" spans="1:16" s="75" customFormat="1" ht="12.75">
      <c r="A5" s="332"/>
      <c r="B5" s="316"/>
      <c r="C5" s="312" t="s">
        <v>41</v>
      </c>
      <c r="D5" s="312" t="s">
        <v>42</v>
      </c>
      <c r="E5" s="315" t="s">
        <v>43</v>
      </c>
      <c r="F5" s="315"/>
      <c r="G5" s="312"/>
      <c r="H5" s="324"/>
      <c r="I5" s="302"/>
      <c r="J5" s="312" t="s">
        <v>44</v>
      </c>
      <c r="K5" s="312" t="s">
        <v>45</v>
      </c>
      <c r="L5" s="312" t="s">
        <v>46</v>
      </c>
      <c r="M5" s="324"/>
      <c r="N5" s="302"/>
      <c r="O5" s="302"/>
      <c r="P5" s="302"/>
    </row>
    <row r="6" spans="1:16" s="75" customFormat="1" ht="15.75">
      <c r="A6" s="332"/>
      <c r="B6" s="316"/>
      <c r="C6" s="312"/>
      <c r="D6" s="312"/>
      <c r="E6" s="315"/>
      <c r="F6" s="315"/>
      <c r="G6" s="312"/>
      <c r="H6" s="324"/>
      <c r="I6" s="302"/>
      <c r="J6" s="312"/>
      <c r="K6" s="312"/>
      <c r="L6" s="312"/>
      <c r="M6" s="324"/>
      <c r="N6" s="4">
        <v>1</v>
      </c>
      <c r="O6" s="4" t="s">
        <v>91</v>
      </c>
      <c r="P6" s="4">
        <v>3</v>
      </c>
    </row>
    <row r="7" spans="1:16" s="75" customFormat="1" ht="31.5" customHeight="1">
      <c r="A7" s="332"/>
      <c r="B7" s="316"/>
      <c r="C7" s="312"/>
      <c r="D7" s="312"/>
      <c r="E7" s="330" t="s">
        <v>47</v>
      </c>
      <c r="F7" s="331" t="s">
        <v>48</v>
      </c>
      <c r="G7" s="312"/>
      <c r="H7" s="324"/>
      <c r="I7" s="302"/>
      <c r="J7" s="312"/>
      <c r="K7" s="312"/>
      <c r="L7" s="312"/>
      <c r="M7" s="324"/>
      <c r="N7" s="316" t="s">
        <v>97</v>
      </c>
      <c r="O7" s="324"/>
      <c r="P7" s="53"/>
    </row>
    <row r="8" spans="1:16" s="75" customFormat="1" ht="38.25" customHeight="1">
      <c r="A8" s="332"/>
      <c r="B8" s="316"/>
      <c r="C8" s="312"/>
      <c r="D8" s="312"/>
      <c r="E8" s="330"/>
      <c r="F8" s="330"/>
      <c r="G8" s="312"/>
      <c r="H8" s="324"/>
      <c r="I8" s="302"/>
      <c r="J8" s="312"/>
      <c r="K8" s="312"/>
      <c r="L8" s="312"/>
      <c r="M8" s="324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17" t="s">
        <v>117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</row>
    <row r="11" spans="1:16" ht="17.25" customHeight="1" thickBot="1">
      <c r="A11" s="319" t="s">
        <v>118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3.5</v>
      </c>
      <c r="H12" s="108">
        <f>G12*30</f>
        <v>105</v>
      </c>
      <c r="I12" s="106">
        <v>70</v>
      </c>
      <c r="J12" s="106"/>
      <c r="K12" s="106"/>
      <c r="L12" s="106">
        <v>70</v>
      </c>
      <c r="M12" s="106">
        <f>H12-I12</f>
        <v>35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2</v>
      </c>
      <c r="H14" s="52">
        <f>G14*30</f>
        <v>60</v>
      </c>
      <c r="I14" s="18">
        <v>20</v>
      </c>
      <c r="J14" s="18"/>
      <c r="K14" s="18"/>
      <c r="L14" s="18">
        <v>20</v>
      </c>
      <c r="M14" s="18">
        <f>H14-I14</f>
        <v>40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20</v>
      </c>
      <c r="K16" s="9"/>
      <c r="L16" s="9">
        <v>10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104</v>
      </c>
      <c r="C17" s="16"/>
      <c r="D17" s="16"/>
      <c r="E17" s="16"/>
      <c r="F17" s="17"/>
      <c r="G17" s="114">
        <f aca="true" t="shared" si="0" ref="G17:M17">SUM(G12,G15,G16)</f>
        <v>9.5</v>
      </c>
      <c r="H17" s="193">
        <f t="shared" si="0"/>
        <v>285</v>
      </c>
      <c r="I17" s="193">
        <f t="shared" si="0"/>
        <v>130</v>
      </c>
      <c r="J17" s="193">
        <f t="shared" si="0"/>
        <v>35</v>
      </c>
      <c r="K17" s="193">
        <f t="shared" si="0"/>
        <v>0</v>
      </c>
      <c r="L17" s="193">
        <f t="shared" si="0"/>
        <v>95</v>
      </c>
      <c r="M17" s="193">
        <f t="shared" si="0"/>
        <v>155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19" t="s">
        <v>119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3</v>
      </c>
      <c r="H19" s="7">
        <f aca="true" t="shared" si="1" ref="H19:H25">G19*30</f>
        <v>90</v>
      </c>
      <c r="I19" s="7">
        <f aca="true" t="shared" si="2" ref="I19:I25">SUMPRODUCT(N19:O19,$N$8:$O$8)</f>
        <v>30</v>
      </c>
      <c r="J19" s="7">
        <v>15</v>
      </c>
      <c r="K19" s="7">
        <v>15</v>
      </c>
      <c r="L19" s="7"/>
      <c r="M19" s="7">
        <f aca="true" t="shared" si="3" ref="M19:M25">H19-I19</f>
        <v>60</v>
      </c>
      <c r="N19" s="7">
        <v>2</v>
      </c>
      <c r="O19" s="7"/>
      <c r="P19" s="85"/>
    </row>
    <row r="20" spans="1:16" ht="15.75">
      <c r="A20" s="29" t="s">
        <v>49</v>
      </c>
      <c r="B20" s="61" t="s">
        <v>165</v>
      </c>
      <c r="C20" s="9">
        <v>2</v>
      </c>
      <c r="D20" s="9"/>
      <c r="E20" s="9"/>
      <c r="F20" s="9"/>
      <c r="G20" s="9">
        <v>4.5</v>
      </c>
      <c r="H20" s="9">
        <f t="shared" si="1"/>
        <v>135</v>
      </c>
      <c r="I20" s="9">
        <f t="shared" si="2"/>
        <v>54</v>
      </c>
      <c r="J20" s="9">
        <v>36</v>
      </c>
      <c r="K20" s="9">
        <v>18</v>
      </c>
      <c r="L20" s="9"/>
      <c r="M20" s="9">
        <f t="shared" si="3"/>
        <v>81</v>
      </c>
      <c r="N20" s="9"/>
      <c r="O20" s="9">
        <v>3</v>
      </c>
      <c r="P20" s="86"/>
    </row>
    <row r="21" spans="1:16" ht="15.75">
      <c r="A21" s="29" t="s">
        <v>65</v>
      </c>
      <c r="B21" s="61" t="s">
        <v>159</v>
      </c>
      <c r="C21" s="9">
        <v>2</v>
      </c>
      <c r="D21" s="9"/>
      <c r="E21" s="9"/>
      <c r="F21" s="9"/>
      <c r="G21" s="9">
        <v>4.5</v>
      </c>
      <c r="H21" s="9">
        <f t="shared" si="1"/>
        <v>135</v>
      </c>
      <c r="I21" s="9">
        <f t="shared" si="2"/>
        <v>54</v>
      </c>
      <c r="J21" s="9">
        <v>36</v>
      </c>
      <c r="K21" s="9">
        <v>18</v>
      </c>
      <c r="L21" s="9"/>
      <c r="M21" s="9">
        <f t="shared" si="3"/>
        <v>81</v>
      </c>
      <c r="N21" s="9"/>
      <c r="O21" s="9">
        <v>3</v>
      </c>
      <c r="P21" s="86"/>
    </row>
    <row r="22" spans="1:16" ht="15.75">
      <c r="A22" s="29" t="s">
        <v>105</v>
      </c>
      <c r="B22" s="121" t="s">
        <v>161</v>
      </c>
      <c r="C22" s="9">
        <v>2</v>
      </c>
      <c r="D22" s="9"/>
      <c r="E22" s="9"/>
      <c r="F22" s="9"/>
      <c r="G22" s="9">
        <v>4.5</v>
      </c>
      <c r="H22" s="9">
        <f t="shared" si="1"/>
        <v>135</v>
      </c>
      <c r="I22" s="9">
        <f t="shared" si="2"/>
        <v>54</v>
      </c>
      <c r="J22" s="9">
        <v>36</v>
      </c>
      <c r="K22" s="9">
        <v>18</v>
      </c>
      <c r="L22" s="9"/>
      <c r="M22" s="9">
        <f t="shared" si="3"/>
        <v>81</v>
      </c>
      <c r="N22" s="9"/>
      <c r="O22" s="9">
        <v>3</v>
      </c>
      <c r="P22" s="86"/>
    </row>
    <row r="23" spans="1:16" ht="15.75">
      <c r="A23" s="29" t="s">
        <v>127</v>
      </c>
      <c r="B23" s="61" t="s">
        <v>75</v>
      </c>
      <c r="C23" s="9"/>
      <c r="D23" s="9">
        <v>1</v>
      </c>
      <c r="E23" s="9"/>
      <c r="F23" s="9"/>
      <c r="G23" s="9">
        <v>3</v>
      </c>
      <c r="H23" s="9">
        <f t="shared" si="1"/>
        <v>90</v>
      </c>
      <c r="I23" s="9">
        <f t="shared" si="2"/>
        <v>30</v>
      </c>
      <c r="J23" s="9">
        <v>15</v>
      </c>
      <c r="K23" s="9">
        <v>15</v>
      </c>
      <c r="L23" s="9"/>
      <c r="M23" s="9">
        <f t="shared" si="3"/>
        <v>60</v>
      </c>
      <c r="N23" s="9">
        <v>2</v>
      </c>
      <c r="O23" s="9"/>
      <c r="P23" s="86"/>
    </row>
    <row r="24" spans="1:16" ht="15.75">
      <c r="A24" s="29" t="s">
        <v>128</v>
      </c>
      <c r="B24" s="61" t="s">
        <v>162</v>
      </c>
      <c r="C24" s="9">
        <v>1</v>
      </c>
      <c r="D24" s="9"/>
      <c r="E24" s="9"/>
      <c r="F24" s="9"/>
      <c r="G24" s="9">
        <v>5</v>
      </c>
      <c r="H24" s="9">
        <f t="shared" si="1"/>
        <v>150</v>
      </c>
      <c r="I24" s="9">
        <f t="shared" si="2"/>
        <v>60</v>
      </c>
      <c r="J24" s="9">
        <v>30</v>
      </c>
      <c r="K24" s="9">
        <v>30</v>
      </c>
      <c r="L24" s="9"/>
      <c r="M24" s="9">
        <f t="shared" si="3"/>
        <v>90</v>
      </c>
      <c r="N24" s="9">
        <v>4</v>
      </c>
      <c r="O24" s="9"/>
      <c r="P24" s="86"/>
    </row>
    <row r="25" spans="1:16" ht="15.75">
      <c r="A25" s="29" t="s">
        <v>129</v>
      </c>
      <c r="B25" s="61" t="s">
        <v>76</v>
      </c>
      <c r="C25" s="9">
        <v>1</v>
      </c>
      <c r="D25" s="9"/>
      <c r="E25" s="9"/>
      <c r="F25" s="9"/>
      <c r="G25" s="9">
        <v>3</v>
      </c>
      <c r="H25" s="9">
        <f t="shared" si="1"/>
        <v>90</v>
      </c>
      <c r="I25" s="9">
        <f t="shared" si="2"/>
        <v>30</v>
      </c>
      <c r="J25" s="9">
        <v>15</v>
      </c>
      <c r="K25" s="9">
        <v>15</v>
      </c>
      <c r="L25" s="9"/>
      <c r="M25" s="9">
        <f t="shared" si="3"/>
        <v>60</v>
      </c>
      <c r="N25" s="9">
        <v>2</v>
      </c>
      <c r="O25" s="9"/>
      <c r="P25" s="86"/>
    </row>
    <row r="26" spans="1:17" s="75" customFormat="1" ht="16.5" thickBot="1">
      <c r="A26" s="337" t="s">
        <v>121</v>
      </c>
      <c r="B26" s="338"/>
      <c r="C26" s="34"/>
      <c r="D26" s="34"/>
      <c r="E26" s="34"/>
      <c r="F26" s="34"/>
      <c r="G26" s="87">
        <f aca="true" t="shared" si="4" ref="G26:P26">SUM(G19:G25)</f>
        <v>27.5</v>
      </c>
      <c r="H26" s="87">
        <f t="shared" si="4"/>
        <v>825</v>
      </c>
      <c r="I26" s="87">
        <f t="shared" si="4"/>
        <v>312</v>
      </c>
      <c r="J26" s="87">
        <f t="shared" si="4"/>
        <v>183</v>
      </c>
      <c r="K26" s="87">
        <f t="shared" si="4"/>
        <v>129</v>
      </c>
      <c r="L26" s="87">
        <f t="shared" si="4"/>
        <v>0</v>
      </c>
      <c r="M26" s="87">
        <f t="shared" si="4"/>
        <v>513</v>
      </c>
      <c r="N26" s="87">
        <f t="shared" si="4"/>
        <v>10</v>
      </c>
      <c r="O26" s="87">
        <f t="shared" si="4"/>
        <v>9</v>
      </c>
      <c r="P26" s="88">
        <f t="shared" si="4"/>
        <v>0</v>
      </c>
      <c r="Q26" s="54">
        <f>G26*30</f>
        <v>825</v>
      </c>
    </row>
    <row r="27" spans="1:16" s="75" customFormat="1" ht="12.75">
      <c r="A27" s="339" t="s">
        <v>139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</row>
    <row r="28" spans="1:16" s="75" customFormat="1" ht="15.75">
      <c r="A28" s="29" t="s">
        <v>140</v>
      </c>
      <c r="B28" s="61" t="s">
        <v>57</v>
      </c>
      <c r="C28" s="9"/>
      <c r="D28" s="9">
        <v>3</v>
      </c>
      <c r="E28" s="9"/>
      <c r="F28" s="9"/>
      <c r="G28" s="22">
        <v>6</v>
      </c>
      <c r="H28" s="12">
        <f>G28*30</f>
        <v>180</v>
      </c>
      <c r="I28" s="12"/>
      <c r="J28" s="12"/>
      <c r="K28" s="12"/>
      <c r="L28" s="12"/>
      <c r="M28" s="12"/>
      <c r="N28" s="12"/>
      <c r="O28" s="12"/>
      <c r="P28" s="9"/>
    </row>
    <row r="29" spans="1:16" s="75" customFormat="1" ht="16.5" thickBot="1">
      <c r="A29" s="313" t="s">
        <v>124</v>
      </c>
      <c r="B29" s="314"/>
      <c r="C29" s="34"/>
      <c r="D29" s="34"/>
      <c r="E29" s="34"/>
      <c r="F29" s="34"/>
      <c r="G29" s="34">
        <f>G28</f>
        <v>6</v>
      </c>
      <c r="H29" s="34">
        <f>H28</f>
        <v>180</v>
      </c>
      <c r="I29" s="34"/>
      <c r="J29" s="34"/>
      <c r="K29" s="34"/>
      <c r="L29" s="34"/>
      <c r="M29" s="34"/>
      <c r="N29" s="34"/>
      <c r="O29" s="34"/>
      <c r="P29" s="34"/>
    </row>
    <row r="30" spans="1:16" s="75" customFormat="1" ht="13.5" thickBot="1">
      <c r="A30" s="341" t="s">
        <v>141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18"/>
      <c r="O30" s="318"/>
      <c r="P30" s="342"/>
    </row>
    <row r="31" spans="1:16" s="75" customFormat="1" ht="16.5" thickBot="1">
      <c r="A31" s="40" t="s">
        <v>142</v>
      </c>
      <c r="B31" s="83" t="s">
        <v>143</v>
      </c>
      <c r="C31" s="24">
        <v>3</v>
      </c>
      <c r="D31" s="24"/>
      <c r="E31" s="24"/>
      <c r="F31" s="24"/>
      <c r="G31" s="24">
        <v>24</v>
      </c>
      <c r="H31" s="41">
        <f>G31*30</f>
        <v>720</v>
      </c>
      <c r="I31" s="41"/>
      <c r="J31" s="41"/>
      <c r="K31" s="41"/>
      <c r="L31" s="41"/>
      <c r="M31" s="42"/>
      <c r="N31" s="48"/>
      <c r="O31" s="49"/>
      <c r="P31" s="50"/>
    </row>
    <row r="32" spans="1:16" s="75" customFormat="1" ht="17.25" customHeight="1" thickBot="1">
      <c r="A32" s="357" t="s">
        <v>120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</row>
    <row r="33" spans="1:18" ht="17.25" customHeight="1" thickBot="1">
      <c r="A33" s="359" t="s">
        <v>130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1"/>
    </row>
    <row r="34" spans="1:18" ht="16.5" customHeight="1" thickBot="1">
      <c r="A34" s="343" t="s">
        <v>131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5"/>
    </row>
    <row r="35" spans="1:19" s="75" customFormat="1" ht="15.75">
      <c r="A35" s="84" t="s">
        <v>126</v>
      </c>
      <c r="B35" s="130" t="s">
        <v>132</v>
      </c>
      <c r="C35" s="131"/>
      <c r="D35" s="7">
        <v>2</v>
      </c>
      <c r="E35" s="132"/>
      <c r="F35" s="132"/>
      <c r="G35" s="133">
        <v>3</v>
      </c>
      <c r="H35" s="7">
        <f>G35*30</f>
        <v>90</v>
      </c>
      <c r="I35" s="134">
        <f>SUM(J35:L35)</f>
        <v>36</v>
      </c>
      <c r="J35" s="7">
        <v>18</v>
      </c>
      <c r="K35" s="7"/>
      <c r="L35" s="7">
        <v>18</v>
      </c>
      <c r="M35" s="7">
        <f>H35-I35</f>
        <v>54</v>
      </c>
      <c r="N35" s="135"/>
      <c r="O35" s="7">
        <v>2</v>
      </c>
      <c r="P35" s="10"/>
      <c r="Q35" s="8">
        <v>2</v>
      </c>
      <c r="R35" s="104">
        <v>2</v>
      </c>
      <c r="S35" s="144"/>
    </row>
    <row r="36" spans="1:18" s="75" customFormat="1" ht="15.75">
      <c r="A36" s="29" t="s">
        <v>136</v>
      </c>
      <c r="B36" s="81" t="s">
        <v>133</v>
      </c>
      <c r="C36" s="116"/>
      <c r="D36" s="9">
        <v>2</v>
      </c>
      <c r="E36" s="57"/>
      <c r="F36" s="57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118"/>
      <c r="O36" s="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137</v>
      </c>
      <c r="B37" s="115" t="s">
        <v>53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138</v>
      </c>
      <c r="B38" s="55" t="s">
        <v>134</v>
      </c>
      <c r="C38" s="9"/>
      <c r="D38" s="9">
        <v>2</v>
      </c>
      <c r="E38" s="9"/>
      <c r="F38" s="6"/>
      <c r="G38" s="122">
        <v>3</v>
      </c>
      <c r="H38" s="9">
        <f>G38*30</f>
        <v>90</v>
      </c>
      <c r="I38" s="117">
        <f>SUM(J38:L38)</f>
        <v>36</v>
      </c>
      <c r="J38" s="9">
        <v>18</v>
      </c>
      <c r="K38" s="9"/>
      <c r="L38" s="9">
        <v>18</v>
      </c>
      <c r="M38" s="9">
        <f>H38-I38</f>
        <v>54</v>
      </c>
      <c r="N38" s="9"/>
      <c r="O38" s="119">
        <v>2</v>
      </c>
      <c r="P38" s="11"/>
      <c r="Q38" s="8">
        <v>2</v>
      </c>
      <c r="R38" s="104">
        <v>2</v>
      </c>
    </row>
    <row r="39" spans="1:18" s="75" customFormat="1" ht="15.75">
      <c r="A39" s="29" t="s">
        <v>149</v>
      </c>
      <c r="B39" s="55" t="s">
        <v>150</v>
      </c>
      <c r="C39" s="9"/>
      <c r="D39" s="9"/>
      <c r="E39" s="9"/>
      <c r="F39" s="6"/>
      <c r="G39" s="122">
        <v>3</v>
      </c>
      <c r="H39" s="9">
        <f>G39*30</f>
        <v>90</v>
      </c>
      <c r="I39" s="117"/>
      <c r="J39" s="9"/>
      <c r="K39" s="9"/>
      <c r="L39" s="9"/>
      <c r="M39" s="9"/>
      <c r="N39" s="9"/>
      <c r="O39" s="119"/>
      <c r="P39" s="11"/>
      <c r="Q39" s="144"/>
      <c r="R39" s="145"/>
    </row>
    <row r="40" spans="1:18" s="75" customFormat="1" ht="15.75">
      <c r="A40" s="348" t="s">
        <v>135</v>
      </c>
      <c r="B40" s="297"/>
      <c r="C40" s="125"/>
      <c r="D40" s="125"/>
      <c r="E40" s="125"/>
      <c r="F40" s="126"/>
      <c r="G40" s="127">
        <f>G38</f>
        <v>3</v>
      </c>
      <c r="H40" s="128">
        <f>H38</f>
        <v>90</v>
      </c>
      <c r="I40" s="128">
        <f>I38</f>
        <v>36</v>
      </c>
      <c r="J40" s="128">
        <f>J38</f>
        <v>18</v>
      </c>
      <c r="K40" s="128"/>
      <c r="L40" s="128">
        <f>L38</f>
        <v>18</v>
      </c>
      <c r="M40" s="128">
        <f>M38</f>
        <v>54</v>
      </c>
      <c r="N40" s="128">
        <f>N38</f>
        <v>0</v>
      </c>
      <c r="O40" s="128">
        <f>O38</f>
        <v>2</v>
      </c>
      <c r="P40" s="136"/>
      <c r="Q40" s="124">
        <v>2</v>
      </c>
      <c r="R40" s="120">
        <v>2</v>
      </c>
    </row>
    <row r="41" spans="1:18" ht="21.75" customHeight="1">
      <c r="A41" s="179"/>
      <c r="B41" s="121" t="s">
        <v>54</v>
      </c>
      <c r="C41" s="9"/>
      <c r="D41" s="12"/>
      <c r="E41" s="28"/>
      <c r="F41" s="53"/>
      <c r="G41" s="122"/>
      <c r="H41" s="9"/>
      <c r="I41" s="180"/>
      <c r="J41" s="9"/>
      <c r="K41" s="9"/>
      <c r="L41" s="9"/>
      <c r="M41" s="9"/>
      <c r="N41" s="70" t="s">
        <v>55</v>
      </c>
      <c r="O41" s="12" t="s">
        <v>55</v>
      </c>
      <c r="P41" s="181"/>
      <c r="Q41" s="182" t="s">
        <v>55</v>
      </c>
      <c r="R41" s="70" t="s">
        <v>55</v>
      </c>
    </row>
    <row r="42" spans="1:18" s="75" customFormat="1" ht="16.5" thickBot="1">
      <c r="A42" s="183"/>
      <c r="B42" s="137" t="s">
        <v>56</v>
      </c>
      <c r="C42" s="14"/>
      <c r="D42" s="138"/>
      <c r="E42" s="138"/>
      <c r="F42" s="139"/>
      <c r="G42" s="140"/>
      <c r="H42" s="14"/>
      <c r="I42" s="184"/>
      <c r="J42" s="14"/>
      <c r="K42" s="14"/>
      <c r="L42" s="14"/>
      <c r="M42" s="14"/>
      <c r="N42" s="185"/>
      <c r="O42" s="141"/>
      <c r="P42" s="142"/>
      <c r="Q42" s="129"/>
      <c r="R42" s="123"/>
    </row>
    <row r="43" spans="1:16" ht="17.25" customHeight="1">
      <c r="A43" s="349" t="s">
        <v>122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</row>
    <row r="44" spans="1:16" s="75" customFormat="1" ht="15.75">
      <c r="A44" s="333" t="s">
        <v>92</v>
      </c>
      <c r="B44" s="365"/>
      <c r="C44" s="6"/>
      <c r="D44" s="6">
        <v>1</v>
      </c>
      <c r="E44" s="6"/>
      <c r="F44" s="6"/>
      <c r="G44" s="6">
        <f aca="true" t="shared" si="5" ref="G44:G56">H44/30</f>
        <v>4</v>
      </c>
      <c r="H44" s="6">
        <v>120</v>
      </c>
      <c r="I44" s="9">
        <f>SUMPRODUCT(N44:O44,$N$8:$O$8)</f>
        <v>45</v>
      </c>
      <c r="J44" s="6">
        <v>30</v>
      </c>
      <c r="K44" s="6">
        <v>15</v>
      </c>
      <c r="L44" s="6">
        <v>15</v>
      </c>
      <c r="M44" s="12">
        <f aca="true" t="shared" si="6" ref="M44:M53">H44-I44</f>
        <v>75</v>
      </c>
      <c r="N44" s="6">
        <v>3</v>
      </c>
      <c r="O44" s="6"/>
      <c r="P44" s="79"/>
    </row>
    <row r="45" spans="1:16" s="75" customFormat="1" ht="15.75">
      <c r="A45" s="333" t="s">
        <v>163</v>
      </c>
      <c r="B45" s="324"/>
      <c r="C45" s="6"/>
      <c r="D45" s="58" t="s">
        <v>164</v>
      </c>
      <c r="E45" s="6"/>
      <c r="F45" s="6"/>
      <c r="G45" s="6">
        <f t="shared" si="5"/>
        <v>16</v>
      </c>
      <c r="H45" s="6">
        <v>480</v>
      </c>
      <c r="I45" s="9">
        <f>SUMPRODUCT(N45:O45,$N$8:$O$8)</f>
        <v>144</v>
      </c>
      <c r="J45" s="6">
        <v>40</v>
      </c>
      <c r="K45" s="6">
        <v>40</v>
      </c>
      <c r="L45" s="6">
        <v>10</v>
      </c>
      <c r="M45" s="12">
        <f t="shared" si="6"/>
        <v>336</v>
      </c>
      <c r="N45" s="6"/>
      <c r="O45" s="6">
        <v>8</v>
      </c>
      <c r="P45" s="79"/>
    </row>
    <row r="46" spans="1:16" s="75" customFormat="1" ht="15.75">
      <c r="A46" s="29" t="s">
        <v>106</v>
      </c>
      <c r="B46" s="81" t="s">
        <v>87</v>
      </c>
      <c r="C46" s="9"/>
      <c r="D46" s="9">
        <v>1</v>
      </c>
      <c r="E46" s="9"/>
      <c r="F46" s="80"/>
      <c r="G46" s="6">
        <f t="shared" si="5"/>
        <v>4</v>
      </c>
      <c r="H46" s="6">
        <v>120</v>
      </c>
      <c r="I46" s="9">
        <f>SUMPRODUCT(N46:O46,$N$8:$O$8)</f>
        <v>45</v>
      </c>
      <c r="J46" s="6">
        <v>30</v>
      </c>
      <c r="K46" s="6"/>
      <c r="L46" s="6">
        <v>15</v>
      </c>
      <c r="M46" s="12">
        <f t="shared" si="6"/>
        <v>75</v>
      </c>
      <c r="N46" s="6">
        <v>3</v>
      </c>
      <c r="O46" s="6"/>
      <c r="P46" s="79"/>
    </row>
    <row r="47" spans="1:16" s="75" customFormat="1" ht="15.75">
      <c r="A47" s="29" t="s">
        <v>107</v>
      </c>
      <c r="B47" s="61" t="s">
        <v>100</v>
      </c>
      <c r="C47" s="9"/>
      <c r="D47" s="9">
        <v>2</v>
      </c>
      <c r="E47" s="9"/>
      <c r="F47" s="9"/>
      <c r="G47" s="6">
        <f t="shared" si="5"/>
        <v>8</v>
      </c>
      <c r="H47" s="9">
        <v>240</v>
      </c>
      <c r="I47" s="9">
        <f>SUM(J47:K47)</f>
        <v>80</v>
      </c>
      <c r="J47" s="9">
        <v>40</v>
      </c>
      <c r="K47" s="9">
        <v>40</v>
      </c>
      <c r="L47" s="18"/>
      <c r="M47" s="9">
        <f t="shared" si="6"/>
        <v>160</v>
      </c>
      <c r="N47" s="9"/>
      <c r="O47" s="9">
        <v>4</v>
      </c>
      <c r="P47" s="79"/>
    </row>
    <row r="48" spans="1:16" s="75" customFormat="1" ht="15.75">
      <c r="A48" s="29" t="s">
        <v>108</v>
      </c>
      <c r="B48" s="61" t="s">
        <v>77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v>40</v>
      </c>
      <c r="J48" s="9">
        <v>20</v>
      </c>
      <c r="K48" s="9">
        <v>20</v>
      </c>
      <c r="L48" s="9"/>
      <c r="M48" s="9">
        <f t="shared" si="6"/>
        <v>80</v>
      </c>
      <c r="N48" s="9"/>
      <c r="O48" s="9">
        <v>2</v>
      </c>
      <c r="P48" s="79"/>
    </row>
    <row r="49" spans="1:16" s="75" customFormat="1" ht="15.75">
      <c r="A49" s="29" t="s">
        <v>109</v>
      </c>
      <c r="B49" s="61" t="s">
        <v>166</v>
      </c>
      <c r="C49" s="9"/>
      <c r="D49" s="9">
        <v>1</v>
      </c>
      <c r="E49" s="9"/>
      <c r="F49" s="80"/>
      <c r="G49" s="6">
        <f t="shared" si="5"/>
        <v>4</v>
      </c>
      <c r="H49" s="12">
        <v>120</v>
      </c>
      <c r="I49" s="9">
        <f>SUMPRODUCT(N49:O49,$N$8:$O$8)</f>
        <v>45</v>
      </c>
      <c r="J49" s="12">
        <v>30</v>
      </c>
      <c r="K49" s="12">
        <v>15</v>
      </c>
      <c r="L49" s="12"/>
      <c r="M49" s="12">
        <f t="shared" si="6"/>
        <v>75</v>
      </c>
      <c r="N49" s="12">
        <v>3</v>
      </c>
      <c r="O49" s="41"/>
      <c r="P49" s="79"/>
    </row>
    <row r="50" spans="1:16" s="75" customFormat="1" ht="15.75">
      <c r="A50" s="29" t="s">
        <v>110</v>
      </c>
      <c r="B50" s="61" t="s">
        <v>81</v>
      </c>
      <c r="C50" s="9"/>
      <c r="D50" s="9">
        <v>2</v>
      </c>
      <c r="E50" s="9"/>
      <c r="F50" s="80"/>
      <c r="G50" s="6">
        <f>H50/30</f>
        <v>4</v>
      </c>
      <c r="H50" s="12">
        <v>120</v>
      </c>
      <c r="I50" s="9">
        <v>40</v>
      </c>
      <c r="J50" s="9">
        <v>20</v>
      </c>
      <c r="K50" s="9">
        <v>20</v>
      </c>
      <c r="L50" s="12"/>
      <c r="M50" s="12">
        <f t="shared" si="6"/>
        <v>80</v>
      </c>
      <c r="N50" s="12"/>
      <c r="O50" s="41">
        <v>2</v>
      </c>
      <c r="P50" s="79"/>
    </row>
    <row r="51" spans="1:16" s="75" customFormat="1" ht="15.75">
      <c r="A51" s="29" t="s">
        <v>111</v>
      </c>
      <c r="B51" s="103" t="s">
        <v>50</v>
      </c>
      <c r="C51" s="9"/>
      <c r="D51" s="9">
        <v>1</v>
      </c>
      <c r="E51" s="9"/>
      <c r="F51" s="80"/>
      <c r="G51" s="6">
        <f>H51/30</f>
        <v>4</v>
      </c>
      <c r="H51" s="6">
        <v>120</v>
      </c>
      <c r="I51" s="9">
        <f>SUMPRODUCT(N51:O51,$N$8:$O$8)</f>
        <v>45</v>
      </c>
      <c r="J51" s="6">
        <v>30</v>
      </c>
      <c r="K51" s="6"/>
      <c r="L51" s="6">
        <v>15</v>
      </c>
      <c r="M51" s="12">
        <f t="shared" si="6"/>
        <v>75</v>
      </c>
      <c r="N51" s="6">
        <v>3</v>
      </c>
      <c r="O51" s="41"/>
      <c r="P51" s="79"/>
    </row>
    <row r="52" spans="1:16" ht="15.75">
      <c r="A52" s="29" t="s">
        <v>144</v>
      </c>
      <c r="B52" s="61" t="s">
        <v>82</v>
      </c>
      <c r="C52" s="9"/>
      <c r="D52" s="9">
        <v>2</v>
      </c>
      <c r="E52" s="9"/>
      <c r="F52" s="9"/>
      <c r="G52" s="6">
        <f>H52/30</f>
        <v>4</v>
      </c>
      <c r="H52" s="9">
        <v>120</v>
      </c>
      <c r="I52" s="9">
        <v>40</v>
      </c>
      <c r="J52" s="9">
        <v>20</v>
      </c>
      <c r="K52" s="9">
        <v>20</v>
      </c>
      <c r="L52" s="9"/>
      <c r="M52" s="9">
        <f t="shared" si="6"/>
        <v>80</v>
      </c>
      <c r="N52" s="9"/>
      <c r="O52" s="9">
        <v>2</v>
      </c>
      <c r="P52" s="86"/>
    </row>
    <row r="53" spans="1:16" ht="15.75">
      <c r="A53" s="29" t="s">
        <v>145</v>
      </c>
      <c r="B53" s="61" t="s">
        <v>74</v>
      </c>
      <c r="C53" s="9"/>
      <c r="D53" s="9">
        <v>2</v>
      </c>
      <c r="E53" s="9"/>
      <c r="F53" s="80"/>
      <c r="G53" s="6">
        <f>H53/30</f>
        <v>4</v>
      </c>
      <c r="H53" s="9">
        <v>120</v>
      </c>
      <c r="I53" s="9">
        <v>40</v>
      </c>
      <c r="J53" s="9">
        <v>20</v>
      </c>
      <c r="K53" s="9">
        <v>20</v>
      </c>
      <c r="L53" s="12"/>
      <c r="M53" s="12">
        <f t="shared" si="6"/>
        <v>80</v>
      </c>
      <c r="N53" s="12"/>
      <c r="O53" s="12">
        <v>2</v>
      </c>
      <c r="P53" s="86"/>
    </row>
    <row r="54" spans="1:16" s="75" customFormat="1" ht="15.75">
      <c r="A54" s="29" t="s">
        <v>146</v>
      </c>
      <c r="B54" s="62" t="s">
        <v>78</v>
      </c>
      <c r="C54" s="9"/>
      <c r="D54" s="9"/>
      <c r="E54" s="9"/>
      <c r="F54" s="80"/>
      <c r="G54" s="6"/>
      <c r="H54" s="12"/>
      <c r="I54" s="9"/>
      <c r="J54" s="12"/>
      <c r="K54" s="12"/>
      <c r="L54" s="12"/>
      <c r="M54" s="12"/>
      <c r="N54" s="12"/>
      <c r="O54" s="41"/>
      <c r="P54" s="79"/>
    </row>
    <row r="55" spans="1:16" s="75" customFormat="1" ht="15.75">
      <c r="A55" s="29" t="s">
        <v>147</v>
      </c>
      <c r="B55" s="62" t="s">
        <v>78</v>
      </c>
      <c r="C55" s="63"/>
      <c r="D55" s="58">
        <v>1</v>
      </c>
      <c r="E55" s="63"/>
      <c r="F55" s="63"/>
      <c r="G55" s="6">
        <f t="shared" si="5"/>
        <v>4</v>
      </c>
      <c r="H55" s="6">
        <v>120</v>
      </c>
      <c r="I55" s="9">
        <f>SUMPRODUCT(N55:O55,$N$8:$O$8)</f>
        <v>45</v>
      </c>
      <c r="J55" s="12"/>
      <c r="K55" s="12"/>
      <c r="L55" s="12">
        <v>45</v>
      </c>
      <c r="M55" s="12">
        <f>H55-I55</f>
        <v>75</v>
      </c>
      <c r="N55" s="12">
        <v>3</v>
      </c>
      <c r="O55" s="12"/>
      <c r="P55" s="72"/>
    </row>
    <row r="56" spans="1:16" s="75" customFormat="1" ht="15.75">
      <c r="A56" s="29" t="s">
        <v>148</v>
      </c>
      <c r="B56" s="62" t="s">
        <v>78</v>
      </c>
      <c r="C56" s="63"/>
      <c r="D56" s="58">
        <v>2</v>
      </c>
      <c r="E56" s="64"/>
      <c r="F56" s="63"/>
      <c r="G56" s="6">
        <f t="shared" si="5"/>
        <v>8</v>
      </c>
      <c r="H56" s="9">
        <v>240</v>
      </c>
      <c r="I56" s="9">
        <f>SUMPRODUCT(N56:O56,$N$8:$O$8)</f>
        <v>72</v>
      </c>
      <c r="J56" s="12"/>
      <c r="K56" s="12"/>
      <c r="L56" s="12">
        <v>72</v>
      </c>
      <c r="M56" s="12">
        <f>H56-I56</f>
        <v>168</v>
      </c>
      <c r="N56" s="12"/>
      <c r="O56" s="6">
        <v>4</v>
      </c>
      <c r="P56" s="72"/>
    </row>
    <row r="57" spans="1:16" s="75" customFormat="1" ht="16.5" thickBot="1">
      <c r="A57" s="346" t="s">
        <v>123</v>
      </c>
      <c r="B57" s="347"/>
      <c r="C57" s="65"/>
      <c r="D57" s="33"/>
      <c r="E57" s="33"/>
      <c r="F57" s="33"/>
      <c r="G57" s="33">
        <f aca="true" t="shared" si="7" ref="G57:O57">SUM(G44:G45)</f>
        <v>20</v>
      </c>
      <c r="H57" s="33">
        <f t="shared" si="7"/>
        <v>600</v>
      </c>
      <c r="I57" s="33">
        <f t="shared" si="7"/>
        <v>189</v>
      </c>
      <c r="J57" s="33">
        <f t="shared" si="7"/>
        <v>70</v>
      </c>
      <c r="K57" s="33">
        <f t="shared" si="7"/>
        <v>55</v>
      </c>
      <c r="L57" s="33">
        <f t="shared" si="7"/>
        <v>25</v>
      </c>
      <c r="M57" s="33">
        <f t="shared" si="7"/>
        <v>411</v>
      </c>
      <c r="N57" s="33">
        <f t="shared" si="7"/>
        <v>3</v>
      </c>
      <c r="O57" s="33">
        <f t="shared" si="7"/>
        <v>8</v>
      </c>
      <c r="P57" s="66"/>
    </row>
    <row r="58" spans="1:16" s="75" customFormat="1" ht="19.5" thickBot="1">
      <c r="A58" s="363" t="s">
        <v>59</v>
      </c>
      <c r="B58" s="364"/>
      <c r="C58" s="19"/>
      <c r="D58" s="20"/>
      <c r="E58" s="20"/>
      <c r="F58" s="20"/>
      <c r="G58" s="194">
        <f>SUM(G17,G40,G26,G57,G29,G31)</f>
        <v>90</v>
      </c>
      <c r="H58" s="194">
        <f>SUM(H17,H40,H26,H57,H29,H31)</f>
        <v>2700</v>
      </c>
      <c r="I58" s="20"/>
      <c r="J58" s="20"/>
      <c r="K58" s="20"/>
      <c r="L58" s="20"/>
      <c r="M58" s="39"/>
      <c r="N58" s="143">
        <f>SUM(N17,N26,N40,N57)</f>
        <v>19</v>
      </c>
      <c r="O58" s="143">
        <f>SUM(O17,O26,O40,O57)</f>
        <v>20</v>
      </c>
      <c r="P58" s="21"/>
    </row>
    <row r="59" spans="1:16" s="75" customFormat="1" ht="16.5" thickBot="1">
      <c r="A59" s="305"/>
      <c r="B59" s="306"/>
      <c r="C59" s="307"/>
      <c r="D59" s="307"/>
      <c r="E59" s="307"/>
      <c r="F59" s="308"/>
      <c r="G59" s="23"/>
      <c r="H59" s="24"/>
      <c r="I59" s="24"/>
      <c r="J59" s="24"/>
      <c r="K59" s="24"/>
      <c r="L59" s="24"/>
      <c r="M59" s="25"/>
      <c r="N59" s="71">
        <f>N58</f>
        <v>19</v>
      </c>
      <c r="O59" s="71">
        <f>O58</f>
        <v>20</v>
      </c>
      <c r="P59" s="74"/>
    </row>
    <row r="60" spans="1:16" s="75" customFormat="1" ht="16.5" thickBot="1">
      <c r="A60" s="305"/>
      <c r="B60" s="306"/>
      <c r="C60" s="306"/>
      <c r="D60" s="306"/>
      <c r="E60" s="306"/>
      <c r="F60" s="362"/>
      <c r="G60" s="26"/>
      <c r="H60" s="22"/>
      <c r="I60" s="22"/>
      <c r="J60" s="22"/>
      <c r="K60" s="22"/>
      <c r="L60" s="22"/>
      <c r="M60" s="27"/>
      <c r="N60" s="22"/>
      <c r="O60" s="35"/>
      <c r="P60" s="46"/>
    </row>
    <row r="61" spans="1:16" s="75" customFormat="1" ht="16.5" thickBot="1">
      <c r="A61" s="309" t="s">
        <v>60</v>
      </c>
      <c r="B61" s="310"/>
      <c r="C61" s="310"/>
      <c r="D61" s="310"/>
      <c r="E61" s="310"/>
      <c r="F61" s="310"/>
      <c r="G61" s="311"/>
      <c r="H61" s="311"/>
      <c r="I61" s="311"/>
      <c r="J61" s="311"/>
      <c r="K61" s="311"/>
      <c r="L61" s="311"/>
      <c r="M61" s="311"/>
      <c r="N61" s="30">
        <f>COUNTIF($C12:$C35,"=1")</f>
        <v>4</v>
      </c>
      <c r="O61" s="30">
        <f>COUNTIF($C12:$C35,"=2")</f>
        <v>4</v>
      </c>
      <c r="P61" s="47"/>
    </row>
    <row r="62" spans="1:16" s="75" customFormat="1" ht="15.75">
      <c r="A62" s="309" t="s">
        <v>61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102">
        <f>COUNTIF($D12:$D35,"=1")+1</f>
        <v>4</v>
      </c>
      <c r="O62" s="102">
        <f>COUNTIF($D12:$D35,"=2")+3</f>
        <v>4</v>
      </c>
      <c r="P62" s="8"/>
    </row>
    <row r="63" spans="1:16" s="75" customFormat="1" ht="15.75">
      <c r="A63" s="309" t="s">
        <v>62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9"/>
      <c r="O63" s="36"/>
      <c r="P63" s="8"/>
    </row>
    <row r="64" spans="1:16" s="75" customFormat="1" ht="16.5" thickBot="1">
      <c r="A64" s="303" t="s">
        <v>63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18"/>
      <c r="O64" s="51"/>
      <c r="P64" s="52"/>
    </row>
    <row r="65" spans="1:16" s="75" customFormat="1" ht="16.5" thickBot="1">
      <c r="A65" s="37"/>
      <c r="B65" s="325"/>
      <c r="C65" s="326"/>
      <c r="D65" s="326"/>
      <c r="E65" s="326"/>
      <c r="F65" s="326"/>
      <c r="G65" s="38"/>
      <c r="H65" s="38"/>
      <c r="I65" s="38"/>
      <c r="J65" s="38"/>
      <c r="K65" s="38"/>
      <c r="L65" s="38"/>
      <c r="M65" s="38"/>
      <c r="N65" s="351">
        <f>SUM(G40,G17,G26,G57)</f>
        <v>60</v>
      </c>
      <c r="O65" s="352"/>
      <c r="P65" s="60">
        <f>SUM(G29,G31)</f>
        <v>30</v>
      </c>
    </row>
    <row r="66" spans="1:16" ht="24" customHeight="1">
      <c r="A66" s="334" t="s">
        <v>156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6"/>
    </row>
    <row r="67" spans="1:16" ht="35.25" customHeight="1" thickBot="1">
      <c r="A67" s="186" t="s">
        <v>157</v>
      </c>
      <c r="B67" s="187" t="s">
        <v>158</v>
      </c>
      <c r="C67" s="188">
        <v>2</v>
      </c>
      <c r="D67" s="188">
        <v>1</v>
      </c>
      <c r="E67" s="188"/>
      <c r="F67" s="188"/>
      <c r="G67" s="188">
        <v>6</v>
      </c>
      <c r="H67" s="188">
        <f>G67*30</f>
        <v>180</v>
      </c>
      <c r="I67" s="189">
        <f>J67+L67+K67</f>
        <v>99</v>
      </c>
      <c r="J67" s="188"/>
      <c r="K67" s="188"/>
      <c r="L67" s="190">
        <v>99</v>
      </c>
      <c r="M67" s="191">
        <f>H67-I67</f>
        <v>81</v>
      </c>
      <c r="N67" s="190">
        <v>3</v>
      </c>
      <c r="O67" s="190">
        <v>3</v>
      </c>
      <c r="P67" s="192"/>
    </row>
    <row r="68" spans="1:16" ht="24" customHeight="1">
      <c r="A68" s="31"/>
      <c r="L68" s="31"/>
      <c r="M68" s="31"/>
      <c r="N68" s="31"/>
      <c r="O68" s="82"/>
      <c r="P68" s="82"/>
    </row>
    <row r="69" spans="1:16" ht="24" customHeight="1">
      <c r="A69" s="31"/>
      <c r="L69" s="31"/>
      <c r="M69" s="31"/>
      <c r="N69" s="31"/>
      <c r="O69" s="82"/>
      <c r="P69" s="82"/>
    </row>
    <row r="70" spans="1:16" ht="24" customHeight="1">
      <c r="A70" s="31"/>
      <c r="B70" s="73" t="s">
        <v>79</v>
      </c>
      <c r="C70" s="73"/>
      <c r="D70" s="353"/>
      <c r="E70" s="354"/>
      <c r="F70" s="354"/>
      <c r="G70" s="73"/>
      <c r="H70" s="355" t="s">
        <v>80</v>
      </c>
      <c r="I70" s="356"/>
      <c r="J70" s="356"/>
      <c r="K70" s="90"/>
      <c r="L70" s="91"/>
      <c r="M70" s="31"/>
      <c r="N70" s="31"/>
      <c r="O70" s="31"/>
      <c r="P70" s="31"/>
    </row>
    <row r="71" spans="1:16" ht="15.75">
      <c r="A71" s="31"/>
      <c r="B71" s="95"/>
      <c r="C71" s="95"/>
      <c r="D71" s="95"/>
      <c r="E71" s="95"/>
      <c r="F71" s="95"/>
      <c r="G71" s="95"/>
      <c r="H71" s="95"/>
      <c r="I71" s="95"/>
      <c r="J71" s="95"/>
      <c r="K71" s="91"/>
      <c r="L71" s="91"/>
      <c r="M71" s="31"/>
      <c r="N71" s="31"/>
      <c r="O71" s="31"/>
      <c r="P71" s="31"/>
    </row>
    <row r="72" spans="1:16" ht="21.75" customHeight="1">
      <c r="A72" s="31"/>
      <c r="B72" s="95"/>
      <c r="C72" s="95"/>
      <c r="D72" s="95"/>
      <c r="E72" s="95"/>
      <c r="F72" s="95"/>
      <c r="G72" s="95"/>
      <c r="H72" s="95"/>
      <c r="I72" s="95"/>
      <c r="J72" s="95"/>
      <c r="K72" s="89"/>
      <c r="L72" s="89"/>
      <c r="M72" s="31"/>
      <c r="N72" s="31"/>
      <c r="O72" s="31"/>
      <c r="P72" s="31"/>
    </row>
    <row r="73" spans="1:16" ht="15.75">
      <c r="A73" s="31"/>
      <c r="B73" s="73" t="s">
        <v>98</v>
      </c>
      <c r="C73" s="73"/>
      <c r="D73" s="93"/>
      <c r="E73" s="94"/>
      <c r="F73" s="94"/>
      <c r="G73" s="73"/>
      <c r="H73" s="90" t="s">
        <v>99</v>
      </c>
      <c r="I73" s="95"/>
      <c r="J73" s="95"/>
      <c r="K73" s="91"/>
      <c r="L73" s="91"/>
      <c r="M73" s="31"/>
      <c r="N73" s="31"/>
      <c r="O73" s="31"/>
      <c r="P73" s="31"/>
    </row>
    <row r="74" spans="1:13" ht="15.75">
      <c r="A74" s="31"/>
      <c r="B74" s="96"/>
      <c r="C74" s="96"/>
      <c r="D74" s="96"/>
      <c r="E74" s="96"/>
      <c r="F74" s="96"/>
      <c r="G74" s="96"/>
      <c r="H74" s="96"/>
      <c r="I74" s="96"/>
      <c r="J74" s="96"/>
      <c r="K74" s="91"/>
      <c r="L74" s="91"/>
      <c r="M74" s="31"/>
    </row>
    <row r="75" spans="2:12" ht="15.75">
      <c r="B75" s="95"/>
      <c r="C75" s="97"/>
      <c r="D75" s="98"/>
      <c r="E75" s="98"/>
      <c r="F75" s="97"/>
      <c r="G75" s="97"/>
      <c r="H75" s="97"/>
      <c r="I75" s="95"/>
      <c r="J75" s="95"/>
      <c r="K75" s="92"/>
      <c r="L75" s="92"/>
    </row>
    <row r="76" spans="2:12" ht="15.75">
      <c r="B76" s="99" t="s">
        <v>125</v>
      </c>
      <c r="C76" s="100"/>
      <c r="D76" s="93"/>
      <c r="E76" s="94"/>
      <c r="F76" s="94"/>
      <c r="G76" s="73"/>
      <c r="H76" s="90" t="s">
        <v>99</v>
      </c>
      <c r="I76" s="101"/>
      <c r="J76" s="101"/>
      <c r="K76" s="92"/>
      <c r="L76" s="92"/>
    </row>
  </sheetData>
  <sheetProtection/>
  <mergeCells count="51">
    <mergeCell ref="A44:B44"/>
    <mergeCell ref="A40:B40"/>
    <mergeCell ref="A43:P43"/>
    <mergeCell ref="N65:O65"/>
    <mergeCell ref="D70:F70"/>
    <mergeCell ref="H70:J70"/>
    <mergeCell ref="A32:P32"/>
    <mergeCell ref="A33:R33"/>
    <mergeCell ref="A63:M63"/>
    <mergeCell ref="A60:F60"/>
    <mergeCell ref="A58:B58"/>
    <mergeCell ref="A2:A8"/>
    <mergeCell ref="A45:B45"/>
    <mergeCell ref="I4:I8"/>
    <mergeCell ref="I3:L3"/>
    <mergeCell ref="A66:P66"/>
    <mergeCell ref="A26:B26"/>
    <mergeCell ref="A27:P27"/>
    <mergeCell ref="A30:P30"/>
    <mergeCell ref="A34:R34"/>
    <mergeCell ref="A57:B57"/>
    <mergeCell ref="N7:O7"/>
    <mergeCell ref="B65:F65"/>
    <mergeCell ref="J5:J8"/>
    <mergeCell ref="K5:K8"/>
    <mergeCell ref="A1:P1"/>
    <mergeCell ref="M3:M8"/>
    <mergeCell ref="N3:O3"/>
    <mergeCell ref="H2:M2"/>
    <mergeCell ref="E7:E8"/>
    <mergeCell ref="F7:F8"/>
    <mergeCell ref="D5:D8"/>
    <mergeCell ref="B2:B8"/>
    <mergeCell ref="A10:P10"/>
    <mergeCell ref="A18:P18"/>
    <mergeCell ref="A11:P11"/>
    <mergeCell ref="N2:P2"/>
    <mergeCell ref="H3:H8"/>
    <mergeCell ref="J4:L4"/>
    <mergeCell ref="L5:L8"/>
    <mergeCell ref="N4:O5"/>
    <mergeCell ref="C2:F4"/>
    <mergeCell ref="P4:P5"/>
    <mergeCell ref="A64:M64"/>
    <mergeCell ref="A59:F59"/>
    <mergeCell ref="A61:M61"/>
    <mergeCell ref="A62:M62"/>
    <mergeCell ref="G2:G8"/>
    <mergeCell ref="A29:B29"/>
    <mergeCell ref="E5:F6"/>
    <mergeCell ref="C5:C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2" max="16" man="1"/>
  </rowBreaks>
  <ignoredErrors>
    <ignoredError sqref="G12 N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Андрей</cp:lastModifiedBy>
  <cp:lastPrinted>2020-04-28T07:46:50Z</cp:lastPrinted>
  <dcterms:created xsi:type="dcterms:W3CDTF">2007-11-26T10:42:37Z</dcterms:created>
  <dcterms:modified xsi:type="dcterms:W3CDTF">2021-10-28T10:47:21Z</dcterms:modified>
  <cp:category/>
  <cp:version/>
  <cp:contentType/>
  <cp:contentStatus/>
</cp:coreProperties>
</file>